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tabRatio="931"/>
  </bookViews>
  <sheets>
    <sheet name="Доборники" sheetId="3" r:id="rId1"/>
  </sheets>
  <definedNames>
    <definedName name="Z_8174227E_8ECC_45E2_97A5_AFB7679DCCA3_.wvu.Cols" localSheetId="0" hidden="1">Доборники!$Q:$S</definedName>
    <definedName name="Z_8174227E_8ECC_45E2_97A5_AFB7679DCCA3_.wvu.PrintArea" localSheetId="0" hidden="1">Доборники!$A$1:$S$77</definedName>
    <definedName name="_xlnm.Print_Area" localSheetId="0">Доборники!$A$1:$T$126</definedName>
  </definedNames>
  <calcPr calcId="124519"/>
  <customWorkbookViews>
    <customWorkbookView name="user - Личное представление" guid="{8174227E-8ECC-45E2-97A5-AFB7679DCCA3}" mergeInterval="0" personalView="1" maximized="1" xWindow="1" yWindow="1" windowWidth="1280" windowHeight="570" tabRatio="931" activeSheetId="6"/>
  </customWorkbookViews>
</workbook>
</file>

<file path=xl/calcChain.xml><?xml version="1.0" encoding="utf-8"?>
<calcChain xmlns="http://schemas.openxmlformats.org/spreadsheetml/2006/main">
  <c r="Q10" i="3"/>
  <c r="X4" s="1"/>
  <c r="Q11" s="1"/>
  <c r="Q84"/>
  <c r="I84"/>
  <c r="V82" s="1"/>
  <c r="X82"/>
  <c r="M84"/>
  <c r="W82" s="1"/>
  <c r="I10"/>
  <c r="E10" s="1"/>
  <c r="U4" s="1"/>
  <c r="E23" s="1"/>
  <c r="M10"/>
  <c r="W4" s="1"/>
  <c r="M53" s="1"/>
  <c r="Q53" l="1"/>
  <c r="E53"/>
  <c r="I109"/>
  <c r="I115"/>
  <c r="I91"/>
  <c r="I103"/>
  <c r="I121"/>
  <c r="E84"/>
  <c r="U82" s="1"/>
  <c r="E85" s="1"/>
  <c r="Q103"/>
  <c r="Q121"/>
  <c r="Q109"/>
  <c r="Q97"/>
  <c r="Q85"/>
  <c r="Q115"/>
  <c r="Q91"/>
  <c r="M91"/>
  <c r="M103"/>
  <c r="M115"/>
  <c r="M121"/>
  <c r="M85"/>
  <c r="M97"/>
  <c r="M109"/>
  <c r="I85"/>
  <c r="I97"/>
  <c r="V4"/>
  <c r="I53" s="1"/>
  <c r="M59"/>
  <c r="M47"/>
  <c r="M35"/>
  <c r="M23"/>
  <c r="M11"/>
  <c r="M41"/>
  <c r="M29"/>
  <c r="M17"/>
  <c r="Q41"/>
  <c r="Q29"/>
  <c r="Q17"/>
  <c r="Q59"/>
  <c r="Q47"/>
  <c r="Q35"/>
  <c r="Q23"/>
  <c r="E41"/>
  <c r="E29"/>
  <c r="E17"/>
  <c r="E59"/>
  <c r="E47"/>
  <c r="E35"/>
  <c r="E11"/>
  <c r="E91" l="1"/>
  <c r="E109"/>
  <c r="E103"/>
  <c r="E121"/>
  <c r="E115"/>
  <c r="E97"/>
  <c r="I41"/>
  <c r="I29"/>
  <c r="I17"/>
  <c r="I23"/>
  <c r="I11"/>
  <c r="I59"/>
  <c r="I47"/>
  <c r="I35"/>
</calcChain>
</file>

<file path=xl/sharedStrings.xml><?xml version="1.0" encoding="utf-8"?>
<sst xmlns="http://schemas.openxmlformats.org/spreadsheetml/2006/main" count="52" uniqueCount="41">
  <si>
    <t>E-mail: velesdv@bk.ru</t>
  </si>
  <si>
    <t>www.velesdv.ru</t>
  </si>
  <si>
    <t>Наименование</t>
  </si>
  <si>
    <t>Угол наружний</t>
  </si>
  <si>
    <t>Угол внутренний</t>
  </si>
  <si>
    <t>8 (423) 271-75-82</t>
  </si>
  <si>
    <t>Доборные элементы для  кровли</t>
  </si>
  <si>
    <t>Конек</t>
  </si>
  <si>
    <t>Конек сложный</t>
  </si>
  <si>
    <t>Ендова</t>
  </si>
  <si>
    <t>Примыкание</t>
  </si>
  <si>
    <t>Нащельник</t>
  </si>
  <si>
    <t>Карнизная планка</t>
  </si>
  <si>
    <t>Фронтонная планка</t>
  </si>
  <si>
    <t>Срок изготовления в течении одного дня (в зависимости от объема заказа)</t>
  </si>
  <si>
    <t>Стоимость изделий расчитывается по формуле Развертка (м)*Длину(м)*Кол-во (шт)*стоимость</t>
  </si>
  <si>
    <t>Пример</t>
  </si>
  <si>
    <t>(длина 3,1  2 шт)</t>
  </si>
  <si>
    <t xml:space="preserve">Доборные элементы </t>
  </si>
  <si>
    <t>Откосная планка</t>
  </si>
  <si>
    <t>Прищепка</t>
  </si>
  <si>
    <t>Отлив оконный простой</t>
  </si>
  <si>
    <t>Отлив оконный сложный</t>
  </si>
  <si>
    <t>Козырек</t>
  </si>
  <si>
    <t>Отлив на лоджию</t>
  </si>
  <si>
    <t>Зашива</t>
  </si>
  <si>
    <t xml:space="preserve">Цена изделия (шт \руб), цвета по RAL длиной 2,500м. при заказе до 100 м2, стоимость за 1м2 </t>
  </si>
  <si>
    <t>Цена изделия (шт \руб), цвета по RAL длиной 2,500м.,при заказе свыше 100 м2,стоимость за 1м2</t>
  </si>
  <si>
    <t>Цена изделия (шт \руб), оцинковка, длина 2,500м.,стоимость за 1м2</t>
  </si>
  <si>
    <r>
      <rPr>
        <b/>
        <sz val="10"/>
        <color theme="1"/>
        <rFont val="Calibri"/>
        <family val="2"/>
        <charset val="204"/>
        <scheme val="minor"/>
      </rPr>
      <t xml:space="preserve">Х3 </t>
    </r>
    <r>
      <rPr>
        <sz val="10"/>
        <color theme="1"/>
        <rFont val="Calibri"/>
        <family val="2"/>
        <charset val="204"/>
        <scheme val="minor"/>
      </rPr>
      <t>Окрашнный</t>
    </r>
  </si>
  <si>
    <r>
      <rPr>
        <b/>
        <sz val="10"/>
        <color theme="1"/>
        <rFont val="Calibri"/>
        <family val="2"/>
        <charset val="204"/>
        <scheme val="minor"/>
      </rPr>
      <t xml:space="preserve">Х1 </t>
    </r>
    <r>
      <rPr>
        <sz val="10"/>
        <color theme="1"/>
        <rFont val="Calibri"/>
        <family val="2"/>
        <charset val="204"/>
        <scheme val="minor"/>
      </rPr>
      <t>Оц-ка</t>
    </r>
  </si>
  <si>
    <r>
      <rPr>
        <b/>
        <sz val="10"/>
        <color theme="1"/>
        <rFont val="Calibri"/>
        <family val="2"/>
        <charset val="204"/>
        <scheme val="minor"/>
      </rPr>
      <t xml:space="preserve">Х2 </t>
    </r>
    <r>
      <rPr>
        <sz val="10"/>
        <color theme="1"/>
        <rFont val="Calibri"/>
        <family val="2"/>
        <charset val="204"/>
        <scheme val="minor"/>
      </rPr>
      <t>Оц-ка 0,65</t>
    </r>
  </si>
  <si>
    <t>RAL</t>
  </si>
  <si>
    <t>Оц-ка0,65</t>
  </si>
  <si>
    <t>Оц-ка</t>
  </si>
  <si>
    <r>
      <t xml:space="preserve">Цена изделия (шт \руб), оцинковка толщина </t>
    </r>
    <r>
      <rPr>
        <b/>
        <sz val="11"/>
        <color theme="1"/>
        <rFont val="Calibri"/>
        <family val="2"/>
        <charset val="204"/>
        <scheme val="minor"/>
      </rPr>
      <t>0,65</t>
    </r>
    <r>
      <rPr>
        <sz val="11"/>
        <color theme="1"/>
        <rFont val="Calibri"/>
        <family val="2"/>
        <charset val="204"/>
        <scheme val="minor"/>
      </rPr>
      <t>мм., длина 2,500м.,стоимость за 1м2</t>
    </r>
  </si>
  <si>
    <t>Изготовление изделий как стандартных, так и по индивидуальным размерам.</t>
  </si>
  <si>
    <r>
      <t>Изделия с разверткой менее 140 мм. тарифицируются 1700 руб.м</t>
    </r>
    <r>
      <rPr>
        <b/>
        <sz val="14"/>
        <color theme="1"/>
        <rFont val="Calibri"/>
        <family val="2"/>
        <charset val="204"/>
      </rPr>
      <t>²</t>
    </r>
  </si>
  <si>
    <r>
      <t>Изделия с разверткой менее 70 мм. тарифицируются 2550 руб.м</t>
    </r>
    <r>
      <rPr>
        <b/>
        <sz val="14"/>
        <color theme="1"/>
        <rFont val="Calibri"/>
        <family val="2"/>
        <charset val="204"/>
      </rPr>
      <t>²</t>
    </r>
  </si>
  <si>
    <t>0,165*3,1*2*736р=753 руб</t>
  </si>
  <si>
    <t>(((V2/150/1,25))*1,05)+59+277=994</t>
  </si>
</sst>
</file>

<file path=xl/styles.xml><?xml version="1.0" encoding="utf-8"?>
<styleSheet xmlns="http://schemas.openxmlformats.org/spreadsheetml/2006/main">
  <numFmts count="1">
    <numFmt numFmtId="165" formatCode="#,##0&quot;р.&quot;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5" fillId="0" borderId="0" xfId="0" applyFont="1"/>
    <xf numFmtId="0" fontId="5" fillId="0" borderId="0" xfId="0" applyFont="1" applyAlignment="1"/>
    <xf numFmtId="0" fontId="7" fillId="0" borderId="3" xfId="0" applyFont="1" applyBorder="1" applyAlignment="1">
      <alignment vertical="center" wrapText="1"/>
    </xf>
    <xf numFmtId="1" fontId="0" fillId="2" borderId="27" xfId="0" applyNumberFormat="1" applyFill="1" applyBorder="1"/>
    <xf numFmtId="1" fontId="0" fillId="2" borderId="3" xfId="0" applyNumberFormat="1" applyFill="1" applyBorder="1"/>
    <xf numFmtId="0" fontId="0" fillId="0" borderId="28" xfId="0" applyBorder="1" applyAlignment="1">
      <alignment horizontal="center" vertical="center" wrapText="1"/>
    </xf>
    <xf numFmtId="0" fontId="0" fillId="0" borderId="3" xfId="0" applyBorder="1"/>
    <xf numFmtId="0" fontId="0" fillId="2" borderId="3" xfId="0" applyFill="1" applyBorder="1"/>
    <xf numFmtId="0" fontId="0" fillId="0" borderId="0" xfId="0" applyFill="1"/>
    <xf numFmtId="1" fontId="0" fillId="2" borderId="27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0" fillId="3" borderId="0" xfId="0" applyFill="1"/>
    <xf numFmtId="0" fontId="7" fillId="0" borderId="27" xfId="0" applyFont="1" applyBorder="1" applyAlignment="1">
      <alignment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0" xfId="0" applyFont="1"/>
    <xf numFmtId="0" fontId="11" fillId="0" borderId="0" xfId="0" applyFont="1"/>
    <xf numFmtId="0" fontId="0" fillId="0" borderId="0" xfId="0" applyFont="1"/>
    <xf numFmtId="0" fontId="9" fillId="4" borderId="0" xfId="0" applyFont="1" applyFill="1"/>
    <xf numFmtId="0" fontId="4" fillId="4" borderId="0" xfId="0" applyFont="1" applyFill="1"/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center" vertical="center"/>
    </xf>
    <xf numFmtId="0" fontId="0" fillId="0" borderId="1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165" fontId="4" fillId="0" borderId="9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165" fontId="4" fillId="0" borderId="30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28" xfId="0" applyNumberFormat="1" applyFont="1" applyFill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0" fontId="0" fillId="0" borderId="33" xfId="0" applyFill="1" applyBorder="1" applyAlignment="1">
      <alignment horizontal="center" vertical="top"/>
    </xf>
    <xf numFmtId="0" fontId="0" fillId="0" borderId="34" xfId="0" applyFill="1" applyBorder="1" applyAlignment="1">
      <alignment horizontal="center" vertical="top"/>
    </xf>
    <xf numFmtId="0" fontId="0" fillId="0" borderId="35" xfId="0" applyFill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65" fontId="9" fillId="0" borderId="28" xfId="0" applyNumberFormat="1" applyFont="1" applyBorder="1" applyAlignment="1">
      <alignment horizontal="center" vertical="center"/>
    </xf>
    <xf numFmtId="165" fontId="9" fillId="0" borderId="36" xfId="0" applyNumberFormat="1" applyFont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jpeg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171450</xdr:rowOff>
    </xdr:from>
    <xdr:to>
      <xdr:col>3</xdr:col>
      <xdr:colOff>600075</xdr:colOff>
      <xdr:row>51</xdr:row>
      <xdr:rowOff>161925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982075"/>
          <a:ext cx="23241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0</xdr:row>
      <xdr:rowOff>104775</xdr:rowOff>
    </xdr:from>
    <xdr:to>
      <xdr:col>9</xdr:col>
      <xdr:colOff>302153</xdr:colOff>
      <xdr:row>3</xdr:row>
      <xdr:rowOff>171450</xdr:rowOff>
    </xdr:to>
    <xdr:pic>
      <xdr:nvPicPr>
        <xdr:cNvPr id="3" name="Рисунок 3" descr="логотип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90650" y="104775"/>
          <a:ext cx="3709987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</xdr:row>
      <xdr:rowOff>171450</xdr:rowOff>
    </xdr:from>
    <xdr:to>
      <xdr:col>3</xdr:col>
      <xdr:colOff>600075</xdr:colOff>
      <xdr:row>16</xdr:row>
      <xdr:rowOff>19050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924050"/>
          <a:ext cx="232410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</xdr:row>
      <xdr:rowOff>171450</xdr:rowOff>
    </xdr:from>
    <xdr:to>
      <xdr:col>4</xdr:col>
      <xdr:colOff>0</xdr:colOff>
      <xdr:row>21</xdr:row>
      <xdr:rowOff>171450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3267075"/>
          <a:ext cx="2324100" cy="9525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142875</xdr:rowOff>
    </xdr:from>
    <xdr:to>
      <xdr:col>3</xdr:col>
      <xdr:colOff>590550</xdr:colOff>
      <xdr:row>27</xdr:row>
      <xdr:rowOff>190500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0" y="4381500"/>
          <a:ext cx="23241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</xdr:row>
      <xdr:rowOff>161925</xdr:rowOff>
    </xdr:from>
    <xdr:to>
      <xdr:col>4</xdr:col>
      <xdr:colOff>0</xdr:colOff>
      <xdr:row>34</xdr:row>
      <xdr:rowOff>9525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0" y="5543550"/>
          <a:ext cx="23241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85725</xdr:rowOff>
    </xdr:from>
    <xdr:to>
      <xdr:col>4</xdr:col>
      <xdr:colOff>0</xdr:colOff>
      <xdr:row>40</xdr:row>
      <xdr:rowOff>19050</xdr:rowOff>
    </xdr:to>
    <xdr:pic>
      <xdr:nvPicPr>
        <xdr:cNvPr id="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0" y="6610350"/>
          <a:ext cx="23241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</xdr:row>
      <xdr:rowOff>114300</xdr:rowOff>
    </xdr:from>
    <xdr:to>
      <xdr:col>3</xdr:col>
      <xdr:colOff>609600</xdr:colOff>
      <xdr:row>57</xdr:row>
      <xdr:rowOff>180975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10067925"/>
          <a:ext cx="232410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</xdr:row>
      <xdr:rowOff>169333</xdr:rowOff>
    </xdr:from>
    <xdr:to>
      <xdr:col>3</xdr:col>
      <xdr:colOff>600075</xdr:colOff>
      <xdr:row>64</xdr:row>
      <xdr:rowOff>9525</xdr:rowOff>
    </xdr:to>
    <xdr:pic>
      <xdr:nvPicPr>
        <xdr:cNvPr id="10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14065250"/>
          <a:ext cx="2663825" cy="1237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</xdr:row>
      <xdr:rowOff>190500</xdr:rowOff>
    </xdr:from>
    <xdr:to>
      <xdr:col>3</xdr:col>
      <xdr:colOff>600075</xdr:colOff>
      <xdr:row>45</xdr:row>
      <xdr:rowOff>161925</xdr:rowOff>
    </xdr:to>
    <xdr:pic>
      <xdr:nvPicPr>
        <xdr:cNvPr id="1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0" y="7858125"/>
          <a:ext cx="23241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</xdr:row>
      <xdr:rowOff>66675</xdr:rowOff>
    </xdr:from>
    <xdr:to>
      <xdr:col>4</xdr:col>
      <xdr:colOff>342900</xdr:colOff>
      <xdr:row>77</xdr:row>
      <xdr:rowOff>190500</xdr:rowOff>
    </xdr:to>
    <xdr:pic>
      <xdr:nvPicPr>
        <xdr:cNvPr id="1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0" y="15735300"/>
          <a:ext cx="3105150" cy="1481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</xdr:row>
      <xdr:rowOff>171450</xdr:rowOff>
    </xdr:from>
    <xdr:to>
      <xdr:col>3</xdr:col>
      <xdr:colOff>600075</xdr:colOff>
      <xdr:row>89</xdr:row>
      <xdr:rowOff>171450</xdr:rowOff>
    </xdr:to>
    <xdr:pic>
      <xdr:nvPicPr>
        <xdr:cNvPr id="1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0" y="1990725"/>
          <a:ext cx="24288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</xdr:row>
      <xdr:rowOff>171450</xdr:rowOff>
    </xdr:from>
    <xdr:to>
      <xdr:col>3</xdr:col>
      <xdr:colOff>485775</xdr:colOff>
      <xdr:row>95</xdr:row>
      <xdr:rowOff>161925</xdr:rowOff>
    </xdr:to>
    <xdr:pic>
      <xdr:nvPicPr>
        <xdr:cNvPr id="1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0" y="3333750"/>
          <a:ext cx="23145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</xdr:row>
      <xdr:rowOff>28575</xdr:rowOff>
    </xdr:from>
    <xdr:to>
      <xdr:col>4</xdr:col>
      <xdr:colOff>0</xdr:colOff>
      <xdr:row>101</xdr:row>
      <xdr:rowOff>180975</xdr:rowOff>
    </xdr:to>
    <xdr:pic>
      <xdr:nvPicPr>
        <xdr:cNvPr id="1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0" y="4524375"/>
          <a:ext cx="24384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</xdr:row>
      <xdr:rowOff>133350</xdr:rowOff>
    </xdr:from>
    <xdr:to>
      <xdr:col>4</xdr:col>
      <xdr:colOff>0</xdr:colOff>
      <xdr:row>108</xdr:row>
      <xdr:rowOff>19050</xdr:rowOff>
    </xdr:to>
    <xdr:pic>
      <xdr:nvPicPr>
        <xdr:cNvPr id="1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0" y="5581650"/>
          <a:ext cx="2438400" cy="10287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</xdr:row>
      <xdr:rowOff>142875</xdr:rowOff>
    </xdr:from>
    <xdr:to>
      <xdr:col>4</xdr:col>
      <xdr:colOff>0</xdr:colOff>
      <xdr:row>113</xdr:row>
      <xdr:rowOff>171450</xdr:rowOff>
    </xdr:to>
    <xdr:pic>
      <xdr:nvPicPr>
        <xdr:cNvPr id="1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0" y="6734175"/>
          <a:ext cx="2438400" cy="9810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</xdr:row>
      <xdr:rowOff>180975</xdr:rowOff>
    </xdr:from>
    <xdr:to>
      <xdr:col>4</xdr:col>
      <xdr:colOff>9525</xdr:colOff>
      <xdr:row>119</xdr:row>
      <xdr:rowOff>180975</xdr:rowOff>
    </xdr:to>
    <xdr:pic>
      <xdr:nvPicPr>
        <xdr:cNvPr id="19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0" y="7915275"/>
          <a:ext cx="24479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</xdr:row>
      <xdr:rowOff>116417</xdr:rowOff>
    </xdr:from>
    <xdr:to>
      <xdr:col>4</xdr:col>
      <xdr:colOff>0</xdr:colOff>
      <xdr:row>125</xdr:row>
      <xdr:rowOff>171451</xdr:rowOff>
    </xdr:to>
    <xdr:pic>
      <xdr:nvPicPr>
        <xdr:cNvPr id="2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0" y="24648584"/>
          <a:ext cx="2751667" cy="1198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velesdv.ru/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26"/>
  <sheetViews>
    <sheetView tabSelected="1" view="pageBreakPreview" zoomScaleSheetLayoutView="100" workbookViewId="0">
      <selection activeCell="A5" sqref="A5:T6"/>
    </sheetView>
  </sheetViews>
  <sheetFormatPr defaultRowHeight="15"/>
  <cols>
    <col min="1" max="4" width="10.28515625" customWidth="1"/>
    <col min="5" max="7" width="5.85546875" customWidth="1"/>
    <col min="8" max="8" width="7" customWidth="1"/>
    <col min="9" max="12" width="6.28515625" customWidth="1"/>
    <col min="13" max="18" width="5.85546875" customWidth="1"/>
    <col min="19" max="19" width="7.85546875" customWidth="1"/>
    <col min="20" max="20" width="12.85546875" customWidth="1"/>
    <col min="21" max="25" width="12.85546875" hidden="1" customWidth="1"/>
    <col min="26" max="26" width="12.85546875" customWidth="1"/>
  </cols>
  <sheetData>
    <row r="1" spans="1:24" ht="21.7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36" t="s">
        <v>5</v>
      </c>
      <c r="M1" s="36"/>
      <c r="N1" s="36"/>
      <c r="O1" s="36"/>
      <c r="P1" s="36"/>
      <c r="Q1" s="36"/>
      <c r="R1" s="36"/>
      <c r="S1" s="36"/>
      <c r="T1" s="36"/>
      <c r="U1" s="14" t="s">
        <v>30</v>
      </c>
      <c r="V1" s="3" t="s">
        <v>31</v>
      </c>
      <c r="W1" s="3" t="s">
        <v>29</v>
      </c>
    </row>
    <row r="2" spans="1:24" ht="18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37" t="s">
        <v>0</v>
      </c>
      <c r="M2" s="37"/>
      <c r="N2" s="37"/>
      <c r="O2" s="37"/>
      <c r="P2" s="37"/>
      <c r="Q2" s="37"/>
      <c r="R2" s="37"/>
      <c r="S2" s="37"/>
      <c r="T2" s="37"/>
      <c r="U2" s="15">
        <v>106000</v>
      </c>
      <c r="V2" s="6">
        <v>98000</v>
      </c>
      <c r="W2" s="6">
        <v>121000</v>
      </c>
    </row>
    <row r="3" spans="1:24" ht="18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38" t="s">
        <v>1</v>
      </c>
      <c r="M3" s="39"/>
      <c r="N3" s="39"/>
      <c r="O3" s="39"/>
      <c r="P3" s="39"/>
      <c r="Q3" s="39"/>
      <c r="R3" s="39"/>
      <c r="S3" s="39"/>
      <c r="T3" s="39"/>
      <c r="U3" s="72" t="s">
        <v>32</v>
      </c>
      <c r="V3" s="73"/>
      <c r="W3" s="7" t="s">
        <v>34</v>
      </c>
      <c r="X3" s="7" t="s">
        <v>33</v>
      </c>
    </row>
    <row r="4" spans="1:24" ht="18.75" customHeight="1" thickBo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39"/>
      <c r="M4" s="39"/>
      <c r="N4" s="39"/>
      <c r="O4" s="39"/>
      <c r="P4" s="39"/>
      <c r="Q4" s="39"/>
      <c r="R4" s="39"/>
      <c r="S4" s="39"/>
      <c r="T4" s="39"/>
      <c r="U4" s="4">
        <f>E10</f>
        <v>735.81304347826085</v>
      </c>
      <c r="V4" s="5">
        <f>I10</f>
        <v>700.81304347826085</v>
      </c>
      <c r="W4" s="5">
        <f>M10</f>
        <v>635.73333333333335</v>
      </c>
      <c r="X4" s="8">
        <f>Q10</f>
        <v>884.80000000000007</v>
      </c>
    </row>
    <row r="5" spans="1:24" ht="15" customHeight="1">
      <c r="A5" s="30" t="s">
        <v>18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</row>
    <row r="6" spans="1:24" ht="15" customHeight="1" thickBot="1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5"/>
    </row>
    <row r="7" spans="1:24" ht="24" customHeight="1">
      <c r="A7" s="22" t="s">
        <v>2</v>
      </c>
      <c r="B7" s="23"/>
      <c r="C7" s="23"/>
      <c r="D7" s="24"/>
      <c r="E7" s="74" t="s">
        <v>26</v>
      </c>
      <c r="F7" s="74"/>
      <c r="G7" s="74"/>
      <c r="H7" s="74"/>
      <c r="I7" s="74" t="s">
        <v>27</v>
      </c>
      <c r="J7" s="74"/>
      <c r="K7" s="74"/>
      <c r="L7" s="74"/>
      <c r="M7" s="74" t="s">
        <v>28</v>
      </c>
      <c r="N7" s="74"/>
      <c r="O7" s="74"/>
      <c r="P7" s="74"/>
      <c r="Q7" s="74" t="s">
        <v>35</v>
      </c>
      <c r="R7" s="74"/>
      <c r="S7" s="74"/>
      <c r="T7" s="75"/>
      <c r="V7" s="13" t="s">
        <v>40</v>
      </c>
      <c r="W7" s="13"/>
      <c r="X7" s="13"/>
    </row>
    <row r="8" spans="1:24" ht="24" customHeight="1">
      <c r="A8" s="25"/>
      <c r="B8" s="26"/>
      <c r="C8" s="26"/>
      <c r="D8" s="2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76"/>
    </row>
    <row r="9" spans="1:24" ht="24" customHeight="1">
      <c r="A9" s="25"/>
      <c r="B9" s="26"/>
      <c r="C9" s="26"/>
      <c r="D9" s="2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76"/>
    </row>
    <row r="10" spans="1:24" ht="17.25" customHeight="1">
      <c r="A10" s="40" t="s">
        <v>19</v>
      </c>
      <c r="B10" s="41"/>
      <c r="C10" s="41"/>
      <c r="D10" s="42"/>
      <c r="E10" s="51">
        <f>I10+35</f>
        <v>735.81304347826085</v>
      </c>
      <c r="F10" s="51"/>
      <c r="G10" s="51"/>
      <c r="H10" s="51"/>
      <c r="I10" s="51">
        <f>((((W2/230/1.25)+18))*1.05)+42+198</f>
        <v>700.81304347826085</v>
      </c>
      <c r="J10" s="51"/>
      <c r="K10" s="51"/>
      <c r="L10" s="51"/>
      <c r="M10" s="52">
        <f>(((U2/225/1.25)*1.05))+42+198</f>
        <v>635.73333333333335</v>
      </c>
      <c r="N10" s="52"/>
      <c r="O10" s="52"/>
      <c r="P10" s="52"/>
      <c r="Q10" s="52">
        <f>(((V2/150/1.25)*1.05))+59+277</f>
        <v>884.80000000000007</v>
      </c>
      <c r="R10" s="52"/>
      <c r="S10" s="52"/>
      <c r="T10" s="52"/>
    </row>
    <row r="11" spans="1:24" ht="21" customHeight="1">
      <c r="A11" s="43"/>
      <c r="B11" s="44"/>
      <c r="C11" s="44"/>
      <c r="D11" s="45"/>
      <c r="E11" s="49">
        <f>U13*V13*U4</f>
        <v>809.39434782608703</v>
      </c>
      <c r="F11" s="49"/>
      <c r="G11" s="49"/>
      <c r="H11" s="49"/>
      <c r="I11" s="49">
        <f>U13*V13*V4</f>
        <v>770.89434782608703</v>
      </c>
      <c r="J11" s="49"/>
      <c r="K11" s="49"/>
      <c r="L11" s="49"/>
      <c r="M11" s="49">
        <f>U13*V13*W4</f>
        <v>699.30666666666673</v>
      </c>
      <c r="N11" s="49"/>
      <c r="O11" s="49"/>
      <c r="P11" s="49"/>
      <c r="Q11" s="49">
        <f>U13*V13*X4</f>
        <v>973.2800000000002</v>
      </c>
      <c r="R11" s="49"/>
      <c r="S11" s="49"/>
      <c r="T11" s="49"/>
    </row>
    <row r="12" spans="1:24" ht="21" customHeight="1">
      <c r="A12" s="43"/>
      <c r="B12" s="44"/>
      <c r="C12" s="44"/>
      <c r="D12" s="45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</row>
    <row r="13" spans="1:24" ht="21" customHeight="1">
      <c r="A13" s="43"/>
      <c r="B13" s="44"/>
      <c r="C13" s="44"/>
      <c r="D13" s="45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>
        <v>0.44</v>
      </c>
      <c r="V13">
        <v>2.5</v>
      </c>
    </row>
    <row r="14" spans="1:24" ht="21" customHeight="1">
      <c r="A14" s="43"/>
      <c r="B14" s="44"/>
      <c r="C14" s="44"/>
      <c r="D14" s="45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</row>
    <row r="15" spans="1:24" ht="21" customHeight="1">
      <c r="A15" s="43"/>
      <c r="B15" s="44"/>
      <c r="C15" s="44"/>
      <c r="D15" s="45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</row>
    <row r="16" spans="1:24" ht="21" customHeight="1">
      <c r="A16" s="46"/>
      <c r="B16" s="47"/>
      <c r="C16" s="47"/>
      <c r="D16" s="48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</row>
    <row r="17" spans="1:22" ht="18" customHeight="1">
      <c r="A17" s="40" t="s">
        <v>20</v>
      </c>
      <c r="B17" s="41"/>
      <c r="C17" s="41"/>
      <c r="D17" s="42"/>
      <c r="E17" s="49">
        <f>U19*V19*U4</f>
        <v>261.2136304347826</v>
      </c>
      <c r="F17" s="49"/>
      <c r="G17" s="49"/>
      <c r="H17" s="49"/>
      <c r="I17" s="49">
        <f>U19*V19*V4</f>
        <v>248.78863043478259</v>
      </c>
      <c r="J17" s="49"/>
      <c r="K17" s="49"/>
      <c r="L17" s="49"/>
      <c r="M17" s="49">
        <f>U19*V19*W4</f>
        <v>225.68533333333332</v>
      </c>
      <c r="N17" s="49"/>
      <c r="O17" s="49"/>
      <c r="P17" s="49"/>
      <c r="Q17" s="49">
        <f>U19*V19*X4</f>
        <v>314.10399999999998</v>
      </c>
      <c r="R17" s="49"/>
      <c r="S17" s="49"/>
      <c r="T17" s="49"/>
    </row>
    <row r="18" spans="1:22" ht="18" customHeight="1">
      <c r="A18" s="43"/>
      <c r="B18" s="44"/>
      <c r="C18" s="44"/>
      <c r="D18" s="45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</row>
    <row r="19" spans="1:22" ht="18" customHeight="1">
      <c r="A19" s="43"/>
      <c r="B19" s="44"/>
      <c r="C19" s="44"/>
      <c r="D19" s="45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>
        <v>0.14199999999999999</v>
      </c>
      <c r="V19">
        <v>2.5</v>
      </c>
    </row>
    <row r="20" spans="1:22" ht="18" customHeight="1">
      <c r="A20" s="43"/>
      <c r="B20" s="44"/>
      <c r="C20" s="44"/>
      <c r="D20" s="45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</row>
    <row r="21" spans="1:22" ht="18" customHeight="1">
      <c r="A21" s="43"/>
      <c r="B21" s="44"/>
      <c r="C21" s="44"/>
      <c r="D21" s="45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</row>
    <row r="22" spans="1:22" ht="18" customHeight="1">
      <c r="A22" s="46"/>
      <c r="B22" s="47"/>
      <c r="C22" s="47"/>
      <c r="D22" s="48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</row>
    <row r="23" spans="1:22" ht="18" customHeight="1">
      <c r="A23" s="40" t="s">
        <v>21</v>
      </c>
      <c r="B23" s="41"/>
      <c r="C23" s="41"/>
      <c r="D23" s="42"/>
      <c r="E23" s="49">
        <f>U25*V25*U4</f>
        <v>459.883152173913</v>
      </c>
      <c r="F23" s="49"/>
      <c r="G23" s="49"/>
      <c r="H23" s="49"/>
      <c r="I23" s="49">
        <f>U25*V25*V4</f>
        <v>438.008152173913</v>
      </c>
      <c r="J23" s="49"/>
      <c r="K23" s="49"/>
      <c r="L23" s="49"/>
      <c r="M23" s="49">
        <f>U25*V25*W4</f>
        <v>397.33333333333337</v>
      </c>
      <c r="N23" s="49"/>
      <c r="O23" s="49"/>
      <c r="P23" s="49"/>
      <c r="Q23" s="49">
        <f>U25*V25*X4</f>
        <v>553</v>
      </c>
      <c r="R23" s="49"/>
      <c r="S23" s="49"/>
      <c r="T23" s="49"/>
    </row>
    <row r="24" spans="1:22" ht="18" customHeight="1">
      <c r="A24" s="43"/>
      <c r="B24" s="44"/>
      <c r="C24" s="44"/>
      <c r="D24" s="45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</row>
    <row r="25" spans="1:22" ht="18" customHeight="1">
      <c r="A25" s="43"/>
      <c r="B25" s="44"/>
      <c r="C25" s="44"/>
      <c r="D25" s="45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>
        <v>0.25</v>
      </c>
      <c r="V25">
        <v>2.5</v>
      </c>
    </row>
    <row r="26" spans="1:22" ht="18" customHeight="1">
      <c r="A26" s="43"/>
      <c r="B26" s="44"/>
      <c r="C26" s="44"/>
      <c r="D26" s="45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</row>
    <row r="27" spans="1:22" ht="18" customHeight="1">
      <c r="A27" s="43"/>
      <c r="B27" s="44"/>
      <c r="C27" s="44"/>
      <c r="D27" s="45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</row>
    <row r="28" spans="1:22" ht="18" customHeight="1">
      <c r="A28" s="46"/>
      <c r="B28" s="47"/>
      <c r="C28" s="47"/>
      <c r="D28" s="48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</row>
    <row r="29" spans="1:22" ht="18" customHeight="1">
      <c r="A29" s="40" t="s">
        <v>22</v>
      </c>
      <c r="B29" s="41"/>
      <c r="C29" s="41"/>
      <c r="D29" s="42"/>
      <c r="E29" s="49">
        <f>U31*V31*U4</f>
        <v>404.69717391304351</v>
      </c>
      <c r="F29" s="49"/>
      <c r="G29" s="49"/>
      <c r="H29" s="49"/>
      <c r="I29" s="49">
        <f>U31*V31*V4</f>
        <v>385.44717391304351</v>
      </c>
      <c r="J29" s="49"/>
      <c r="K29" s="49"/>
      <c r="L29" s="49"/>
      <c r="M29" s="49">
        <f>U31*V31*W4</f>
        <v>349.65333333333336</v>
      </c>
      <c r="N29" s="49"/>
      <c r="O29" s="49"/>
      <c r="P29" s="49"/>
      <c r="Q29" s="49">
        <f>U31*V31*X4</f>
        <v>486.6400000000001</v>
      </c>
      <c r="R29" s="49"/>
      <c r="S29" s="49"/>
      <c r="T29" s="49"/>
    </row>
    <row r="30" spans="1:22" ht="18" customHeight="1">
      <c r="A30" s="43"/>
      <c r="B30" s="44"/>
      <c r="C30" s="44"/>
      <c r="D30" s="45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</row>
    <row r="31" spans="1:22" ht="18" customHeight="1">
      <c r="A31" s="43"/>
      <c r="B31" s="44"/>
      <c r="C31" s="44"/>
      <c r="D31" s="45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>
        <v>0.22</v>
      </c>
      <c r="V31">
        <v>2.5</v>
      </c>
    </row>
    <row r="32" spans="1:22" ht="18" customHeight="1">
      <c r="A32" s="43"/>
      <c r="B32" s="44"/>
      <c r="C32" s="44"/>
      <c r="D32" s="45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</row>
    <row r="33" spans="1:22" ht="18" customHeight="1">
      <c r="A33" s="43"/>
      <c r="B33" s="44"/>
      <c r="C33" s="44"/>
      <c r="D33" s="45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</row>
    <row r="34" spans="1:22" ht="18" customHeight="1">
      <c r="A34" s="46"/>
      <c r="B34" s="47"/>
      <c r="C34" s="47"/>
      <c r="D34" s="48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</row>
    <row r="35" spans="1:22" ht="18" customHeight="1">
      <c r="A35" s="40" t="s">
        <v>23</v>
      </c>
      <c r="B35" s="41"/>
      <c r="C35" s="41"/>
      <c r="D35" s="42"/>
      <c r="E35" s="49">
        <f>U37*V37*U4</f>
        <v>662.23173913043468</v>
      </c>
      <c r="F35" s="49"/>
      <c r="G35" s="49"/>
      <c r="H35" s="49"/>
      <c r="I35" s="49">
        <f>U37*V37*V4</f>
        <v>630.73173913043468</v>
      </c>
      <c r="J35" s="49"/>
      <c r="K35" s="49"/>
      <c r="L35" s="49"/>
      <c r="M35" s="49">
        <f>U37*V37*W4</f>
        <v>572.16</v>
      </c>
      <c r="N35" s="49"/>
      <c r="O35" s="49"/>
      <c r="P35" s="49"/>
      <c r="Q35" s="49">
        <f>U37*V37*X4</f>
        <v>796.31999999999994</v>
      </c>
      <c r="R35" s="49"/>
      <c r="S35" s="49"/>
      <c r="T35" s="49"/>
    </row>
    <row r="36" spans="1:22" ht="18" customHeight="1">
      <c r="A36" s="43"/>
      <c r="B36" s="44"/>
      <c r="C36" s="44"/>
      <c r="D36" s="45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</row>
    <row r="37" spans="1:22" ht="18" customHeight="1">
      <c r="A37" s="43"/>
      <c r="B37" s="44"/>
      <c r="C37" s="44"/>
      <c r="D37" s="45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>
        <v>0.36</v>
      </c>
      <c r="V37">
        <v>2.5</v>
      </c>
    </row>
    <row r="38" spans="1:22" ht="18" customHeight="1">
      <c r="A38" s="43"/>
      <c r="B38" s="44"/>
      <c r="C38" s="44"/>
      <c r="D38" s="45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</row>
    <row r="39" spans="1:22" ht="18" customHeight="1">
      <c r="A39" s="43"/>
      <c r="B39" s="44"/>
      <c r="C39" s="44"/>
      <c r="D39" s="45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</row>
    <row r="40" spans="1:22" ht="18" customHeight="1">
      <c r="A40" s="46"/>
      <c r="B40" s="47"/>
      <c r="C40" s="47"/>
      <c r="D40" s="48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</row>
    <row r="41" spans="1:22" ht="18" customHeight="1">
      <c r="A41" s="40" t="s">
        <v>24</v>
      </c>
      <c r="B41" s="41"/>
      <c r="C41" s="41"/>
      <c r="D41" s="42"/>
      <c r="E41" s="49">
        <f>U43*V43*U4</f>
        <v>579.45277173913041</v>
      </c>
      <c r="F41" s="49"/>
      <c r="G41" s="49"/>
      <c r="H41" s="49"/>
      <c r="I41" s="49">
        <f>U43*V43*V4</f>
        <v>551.89027173913041</v>
      </c>
      <c r="J41" s="49"/>
      <c r="K41" s="49"/>
      <c r="L41" s="49"/>
      <c r="M41" s="49">
        <f>U43*V43*W4</f>
        <v>500.64</v>
      </c>
      <c r="N41" s="49"/>
      <c r="O41" s="49"/>
      <c r="P41" s="49"/>
      <c r="Q41" s="49">
        <f>U43*V43*X4</f>
        <v>696.78000000000009</v>
      </c>
      <c r="R41" s="49"/>
      <c r="S41" s="49"/>
      <c r="T41" s="49"/>
    </row>
    <row r="42" spans="1:22" ht="18" customHeight="1">
      <c r="A42" s="43"/>
      <c r="B42" s="44"/>
      <c r="C42" s="44"/>
      <c r="D42" s="45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</row>
    <row r="43" spans="1:22" ht="18" customHeight="1">
      <c r="A43" s="43"/>
      <c r="B43" s="44"/>
      <c r="C43" s="44"/>
      <c r="D43" s="45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>
        <v>0.315</v>
      </c>
      <c r="V43">
        <v>2.5</v>
      </c>
    </row>
    <row r="44" spans="1:22" ht="18" customHeight="1">
      <c r="A44" s="43"/>
      <c r="B44" s="44"/>
      <c r="C44" s="44"/>
      <c r="D44" s="45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</row>
    <row r="45" spans="1:22" ht="18" customHeight="1">
      <c r="A45" s="43"/>
      <c r="B45" s="44"/>
      <c r="C45" s="44"/>
      <c r="D45" s="45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</row>
    <row r="46" spans="1:22" ht="18" customHeight="1">
      <c r="A46" s="46"/>
      <c r="B46" s="47"/>
      <c r="C46" s="47"/>
      <c r="D46" s="48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</row>
    <row r="47" spans="1:22" ht="18" customHeight="1">
      <c r="A47" s="40" t="s">
        <v>3</v>
      </c>
      <c r="B47" s="41"/>
      <c r="C47" s="41"/>
      <c r="D47" s="42"/>
      <c r="E47" s="49">
        <f>U49*V49*U4</f>
        <v>882.97565217391298</v>
      </c>
      <c r="F47" s="49"/>
      <c r="G47" s="49"/>
      <c r="H47" s="49"/>
      <c r="I47" s="49">
        <f>U49*V49*V4</f>
        <v>840.97565217391298</v>
      </c>
      <c r="J47" s="49"/>
      <c r="K47" s="49"/>
      <c r="L47" s="49"/>
      <c r="M47" s="49">
        <f>U49*V49*W4</f>
        <v>762.88</v>
      </c>
      <c r="N47" s="49"/>
      <c r="O47" s="49"/>
      <c r="P47" s="49"/>
      <c r="Q47" s="49">
        <f>U49*V49*X4</f>
        <v>1061.76</v>
      </c>
      <c r="R47" s="49"/>
      <c r="S47" s="49"/>
      <c r="T47" s="49"/>
    </row>
    <row r="48" spans="1:22" ht="18" customHeight="1">
      <c r="A48" s="43"/>
      <c r="B48" s="44"/>
      <c r="C48" s="44"/>
      <c r="D48" s="45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</row>
    <row r="49" spans="1:22" ht="18" customHeight="1">
      <c r="A49" s="43"/>
      <c r="B49" s="44"/>
      <c r="C49" s="44"/>
      <c r="D49" s="45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>
        <v>0.48</v>
      </c>
      <c r="V49">
        <v>2.5</v>
      </c>
    </row>
    <row r="50" spans="1:22" ht="18" customHeight="1">
      <c r="A50" s="43"/>
      <c r="B50" s="44"/>
      <c r="C50" s="44"/>
      <c r="D50" s="45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</row>
    <row r="51" spans="1:22" ht="18" customHeight="1">
      <c r="A51" s="43"/>
      <c r="B51" s="44"/>
      <c r="C51" s="44"/>
      <c r="D51" s="45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</row>
    <row r="52" spans="1:22" ht="18" customHeight="1">
      <c r="A52" s="46"/>
      <c r="B52" s="47"/>
      <c r="C52" s="47"/>
      <c r="D52" s="48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</row>
    <row r="53" spans="1:22" ht="18" customHeight="1">
      <c r="A53" s="40" t="s">
        <v>4</v>
      </c>
      <c r="B53" s="41"/>
      <c r="C53" s="41"/>
      <c r="D53" s="42"/>
      <c r="E53" s="49">
        <f>U55*V55*U4*2</f>
        <v>331.11586956521734</v>
      </c>
      <c r="F53" s="49"/>
      <c r="G53" s="49"/>
      <c r="H53" s="49"/>
      <c r="I53" s="49">
        <f>U55*V55*V4*2</f>
        <v>315.36586956521734</v>
      </c>
      <c r="J53" s="49"/>
      <c r="K53" s="49"/>
      <c r="L53" s="49"/>
      <c r="M53" s="49">
        <f>U55*V55*W4*2</f>
        <v>286.08</v>
      </c>
      <c r="N53" s="49"/>
      <c r="O53" s="49"/>
      <c r="P53" s="49"/>
      <c r="Q53" s="49">
        <f>U55*V55*X4*2</f>
        <v>398.15999999999997</v>
      </c>
      <c r="R53" s="49"/>
      <c r="S53" s="49"/>
      <c r="T53" s="49"/>
    </row>
    <row r="54" spans="1:22" ht="18" customHeight="1">
      <c r="A54" s="43"/>
      <c r="B54" s="44"/>
      <c r="C54" s="44"/>
      <c r="D54" s="45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</row>
    <row r="55" spans="1:22" ht="18" customHeight="1">
      <c r="A55" s="43"/>
      <c r="B55" s="44"/>
      <c r="C55" s="44"/>
      <c r="D55" s="45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>
        <v>0.09</v>
      </c>
      <c r="V55">
        <v>2.5</v>
      </c>
    </row>
    <row r="56" spans="1:22" ht="18" customHeight="1">
      <c r="A56" s="43"/>
      <c r="B56" s="44"/>
      <c r="C56" s="44"/>
      <c r="D56" s="45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</row>
    <row r="57" spans="1:22" ht="18" customHeight="1">
      <c r="A57" s="43"/>
      <c r="B57" s="44"/>
      <c r="C57" s="44"/>
      <c r="D57" s="45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</row>
    <row r="58" spans="1:22" ht="18" customHeight="1">
      <c r="A58" s="46"/>
      <c r="B58" s="47"/>
      <c r="C58" s="47"/>
      <c r="D58" s="48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</row>
    <row r="59" spans="1:22" ht="18" customHeight="1">
      <c r="A59" s="40" t="s">
        <v>25</v>
      </c>
      <c r="B59" s="41"/>
      <c r="C59" s="41"/>
      <c r="D59" s="42"/>
      <c r="E59" s="49">
        <f>U61*V61*U4</f>
        <v>239.13923913043479</v>
      </c>
      <c r="F59" s="49"/>
      <c r="G59" s="49"/>
      <c r="H59" s="49"/>
      <c r="I59" s="49">
        <f>U61*V61*V4</f>
        <v>227.76423913043479</v>
      </c>
      <c r="J59" s="49"/>
      <c r="K59" s="49"/>
      <c r="L59" s="49"/>
      <c r="M59" s="49">
        <f>U61*V61*W4</f>
        <v>206.61333333333334</v>
      </c>
      <c r="N59" s="49"/>
      <c r="O59" s="49"/>
      <c r="P59" s="49"/>
      <c r="Q59" s="49">
        <f>U61*V61*X4</f>
        <v>287.56000000000006</v>
      </c>
      <c r="R59" s="49"/>
      <c r="S59" s="49"/>
      <c r="T59" s="49"/>
    </row>
    <row r="60" spans="1:22" ht="18" customHeight="1">
      <c r="A60" s="43"/>
      <c r="B60" s="44"/>
      <c r="C60" s="44"/>
      <c r="D60" s="45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</row>
    <row r="61" spans="1:22" ht="18" customHeight="1">
      <c r="A61" s="43"/>
      <c r="B61" s="44"/>
      <c r="C61" s="44"/>
      <c r="D61" s="45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>
        <v>0.13</v>
      </c>
      <c r="V61">
        <v>2.5</v>
      </c>
    </row>
    <row r="62" spans="1:22" ht="18" customHeight="1">
      <c r="A62" s="43"/>
      <c r="B62" s="44"/>
      <c r="C62" s="44"/>
      <c r="D62" s="45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</row>
    <row r="63" spans="1:22" ht="18" customHeight="1">
      <c r="A63" s="43"/>
      <c r="B63" s="44"/>
      <c r="C63" s="44"/>
      <c r="D63" s="45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</row>
    <row r="64" spans="1:22" ht="18" customHeight="1" thickBot="1">
      <c r="A64" s="53"/>
      <c r="B64" s="54"/>
      <c r="C64" s="54"/>
      <c r="D64" s="55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</row>
    <row r="66" spans="1:26" s="17" customFormat="1" ht="18" customHeight="1">
      <c r="A66" s="20" t="s">
        <v>37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1"/>
      <c r="R66" s="21"/>
      <c r="S66" s="21"/>
      <c r="T66" s="21"/>
    </row>
    <row r="67" spans="1:26" s="17" customFormat="1" ht="18" customHeight="1">
      <c r="A67" s="20" t="s">
        <v>38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1"/>
      <c r="R67" s="21"/>
      <c r="S67" s="21"/>
      <c r="T67" s="21"/>
    </row>
    <row r="68" spans="1:26" s="19" customFormat="1" ht="18" customHeight="1">
      <c r="A68" s="18" t="s">
        <v>36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69" spans="1:26" s="19" customFormat="1" ht="18" customHeight="1">
      <c r="A69" s="18" t="s">
        <v>14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1:26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26" ht="18" customHeight="1">
      <c r="A71" s="1" t="s">
        <v>15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26" ht="18" customHeight="1">
      <c r="A72" s="1"/>
      <c r="B72" s="1"/>
      <c r="C72" s="1"/>
      <c r="D72" s="1"/>
      <c r="E72" s="1"/>
      <c r="F72" s="1"/>
      <c r="G72" s="1" t="s">
        <v>16</v>
      </c>
      <c r="H72" s="1" t="s">
        <v>17</v>
      </c>
      <c r="I72" s="1"/>
      <c r="J72" s="1"/>
      <c r="K72" s="1"/>
      <c r="L72" s="1"/>
      <c r="M72" s="1"/>
      <c r="N72" s="1"/>
      <c r="O72" s="1"/>
      <c r="P72" s="1"/>
    </row>
    <row r="73" spans="1:26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26" ht="18" customHeight="1">
      <c r="A74" s="1"/>
      <c r="B74" s="1"/>
      <c r="C74" s="1"/>
      <c r="D74" s="1"/>
      <c r="E74" s="1"/>
      <c r="F74" s="1"/>
      <c r="G74" s="2" t="s">
        <v>39</v>
      </c>
      <c r="H74" s="2"/>
      <c r="I74" s="1"/>
      <c r="J74" s="1"/>
      <c r="K74" s="1"/>
      <c r="L74" s="1"/>
      <c r="M74" s="1"/>
      <c r="N74" s="1"/>
      <c r="O74" s="1"/>
      <c r="P74" s="1"/>
    </row>
    <row r="75" spans="1:26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26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26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26" ht="19.5" customHeight="1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26" ht="25.5" customHeight="1">
      <c r="A79" s="30" t="s">
        <v>6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14" t="s">
        <v>30</v>
      </c>
      <c r="V79" s="3" t="s">
        <v>31</v>
      </c>
      <c r="W79" s="3" t="s">
        <v>29</v>
      </c>
    </row>
    <row r="80" spans="1:26" ht="25.5" customHeight="1">
      <c r="A80" s="69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1"/>
      <c r="U80" s="16">
        <v>106000</v>
      </c>
      <c r="V80" s="6">
        <v>98000</v>
      </c>
      <c r="W80" s="6">
        <v>121000</v>
      </c>
      <c r="Y80" s="9"/>
      <c r="Z80" s="9"/>
    </row>
    <row r="81" spans="1:26" ht="24" customHeight="1">
      <c r="A81" s="25" t="s">
        <v>2</v>
      </c>
      <c r="B81" s="26"/>
      <c r="C81" s="26"/>
      <c r="D81" s="27"/>
      <c r="E81" s="67" t="s">
        <v>26</v>
      </c>
      <c r="F81" s="67"/>
      <c r="G81" s="67"/>
      <c r="H81" s="67"/>
      <c r="I81" s="67" t="s">
        <v>27</v>
      </c>
      <c r="J81" s="67"/>
      <c r="K81" s="67"/>
      <c r="L81" s="67"/>
      <c r="M81" s="67" t="s">
        <v>28</v>
      </c>
      <c r="N81" s="67"/>
      <c r="O81" s="67"/>
      <c r="P81" s="67"/>
      <c r="Q81" s="67" t="s">
        <v>35</v>
      </c>
      <c r="R81" s="67"/>
      <c r="S81" s="67"/>
      <c r="T81" s="76"/>
      <c r="U81" s="72" t="s">
        <v>32</v>
      </c>
      <c r="V81" s="73"/>
      <c r="W81" s="7" t="s">
        <v>34</v>
      </c>
      <c r="X81" s="7" t="s">
        <v>33</v>
      </c>
      <c r="Y81" s="9"/>
      <c r="Z81" s="9"/>
    </row>
    <row r="82" spans="1:26" ht="24" customHeight="1">
      <c r="A82" s="25"/>
      <c r="B82" s="26"/>
      <c r="C82" s="26"/>
      <c r="D82" s="2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76"/>
      <c r="U82" s="10">
        <f>E84</f>
        <v>735.81304347826085</v>
      </c>
      <c r="V82" s="11">
        <f>I84</f>
        <v>700.81304347826085</v>
      </c>
      <c r="W82" s="11">
        <f>M84</f>
        <v>635.73333333333335</v>
      </c>
      <c r="X82" s="12">
        <f>Q84</f>
        <v>885.80000000000007</v>
      </c>
      <c r="Y82" s="9"/>
      <c r="Z82" s="9"/>
    </row>
    <row r="83" spans="1:26" ht="24" customHeight="1" thickBot="1">
      <c r="A83" s="77"/>
      <c r="B83" s="78"/>
      <c r="C83" s="78"/>
      <c r="D83" s="79"/>
      <c r="E83" s="68"/>
      <c r="F83" s="68"/>
      <c r="G83" s="68"/>
      <c r="H83" s="68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76"/>
    </row>
    <row r="84" spans="1:26" ht="15.75" customHeight="1" thickBot="1">
      <c r="A84" s="56" t="s">
        <v>7</v>
      </c>
      <c r="B84" s="57"/>
      <c r="C84" s="57"/>
      <c r="D84" s="58"/>
      <c r="E84" s="61">
        <f>I84+35</f>
        <v>735.81304347826085</v>
      </c>
      <c r="F84" s="61"/>
      <c r="G84" s="61"/>
      <c r="H84" s="61"/>
      <c r="I84" s="61">
        <f>((((W80/230/1.25)+18))*1.05)+42+198</f>
        <v>700.81304347826085</v>
      </c>
      <c r="J84" s="61"/>
      <c r="K84" s="61"/>
      <c r="L84" s="61"/>
      <c r="M84" s="62">
        <f>(((U80/225/1.25))*1.05)+42+198</f>
        <v>635.73333333333335</v>
      </c>
      <c r="N84" s="62"/>
      <c r="O84" s="62"/>
      <c r="P84" s="62"/>
      <c r="Q84" s="80">
        <f>(((V80/150/1.25))*1.05)+60+277</f>
        <v>885.80000000000007</v>
      </c>
      <c r="R84" s="80"/>
      <c r="S84" s="80"/>
      <c r="T84" s="81"/>
    </row>
    <row r="85" spans="1:26" ht="16.5" customHeight="1" thickBot="1">
      <c r="A85" s="56"/>
      <c r="B85" s="57"/>
      <c r="C85" s="57"/>
      <c r="D85" s="58"/>
      <c r="E85" s="59">
        <f>U87*V87*U82</f>
        <v>1149.7078804347825</v>
      </c>
      <c r="F85" s="59"/>
      <c r="G85" s="59"/>
      <c r="H85" s="59"/>
      <c r="I85" s="63">
        <f>U87*V87*V82</f>
        <v>1095.0203804347825</v>
      </c>
      <c r="J85" s="63"/>
      <c r="K85" s="63"/>
      <c r="L85" s="63"/>
      <c r="M85" s="59">
        <f>U87*V87*W82</f>
        <v>993.33333333333337</v>
      </c>
      <c r="N85" s="59"/>
      <c r="O85" s="59"/>
      <c r="P85" s="59"/>
      <c r="Q85" s="59">
        <f>U87*V87*X82</f>
        <v>1384.0625</v>
      </c>
      <c r="R85" s="59"/>
      <c r="S85" s="59"/>
      <c r="T85" s="82"/>
    </row>
    <row r="86" spans="1:26" ht="16.5" customHeight="1" thickBot="1">
      <c r="A86" s="56"/>
      <c r="B86" s="57"/>
      <c r="C86" s="57"/>
      <c r="D86" s="58"/>
      <c r="E86" s="59"/>
      <c r="F86" s="59"/>
      <c r="G86" s="59"/>
      <c r="H86" s="59"/>
      <c r="I86" s="50"/>
      <c r="J86" s="50"/>
      <c r="K86" s="50"/>
      <c r="L86" s="50"/>
      <c r="M86" s="59"/>
      <c r="N86" s="59"/>
      <c r="O86" s="59"/>
      <c r="P86" s="59"/>
      <c r="Q86" s="59"/>
      <c r="R86" s="59"/>
      <c r="S86" s="59"/>
      <c r="T86" s="82"/>
    </row>
    <row r="87" spans="1:26" ht="16.5" customHeight="1" thickBot="1">
      <c r="A87" s="56"/>
      <c r="B87" s="57"/>
      <c r="C87" s="57"/>
      <c r="D87" s="58"/>
      <c r="E87" s="59"/>
      <c r="F87" s="59"/>
      <c r="G87" s="59"/>
      <c r="H87" s="59"/>
      <c r="I87" s="50"/>
      <c r="J87" s="50"/>
      <c r="K87" s="50"/>
      <c r="L87" s="50"/>
      <c r="M87" s="59"/>
      <c r="N87" s="59"/>
      <c r="O87" s="59"/>
      <c r="P87" s="59"/>
      <c r="Q87" s="59"/>
      <c r="R87" s="59"/>
      <c r="S87" s="59"/>
      <c r="T87" s="82"/>
      <c r="U87">
        <v>0.625</v>
      </c>
      <c r="V87">
        <v>2.5</v>
      </c>
    </row>
    <row r="88" spans="1:26" ht="16.5" customHeight="1" thickBot="1">
      <c r="A88" s="56"/>
      <c r="B88" s="57"/>
      <c r="C88" s="57"/>
      <c r="D88" s="58"/>
      <c r="E88" s="59"/>
      <c r="F88" s="59"/>
      <c r="G88" s="59"/>
      <c r="H88" s="59"/>
      <c r="I88" s="50"/>
      <c r="J88" s="50"/>
      <c r="K88" s="50"/>
      <c r="L88" s="50"/>
      <c r="M88" s="59"/>
      <c r="N88" s="59"/>
      <c r="O88" s="59"/>
      <c r="P88" s="59"/>
      <c r="Q88" s="59"/>
      <c r="R88" s="59"/>
      <c r="S88" s="59"/>
      <c r="T88" s="82"/>
    </row>
    <row r="89" spans="1:26" ht="16.5" customHeight="1" thickBot="1">
      <c r="A89" s="56"/>
      <c r="B89" s="57"/>
      <c r="C89" s="57"/>
      <c r="D89" s="58"/>
      <c r="E89" s="59"/>
      <c r="F89" s="59"/>
      <c r="G89" s="59"/>
      <c r="H89" s="59"/>
      <c r="I89" s="50"/>
      <c r="J89" s="50"/>
      <c r="K89" s="50"/>
      <c r="L89" s="50"/>
      <c r="M89" s="59"/>
      <c r="N89" s="59"/>
      <c r="O89" s="59"/>
      <c r="P89" s="59"/>
      <c r="Q89" s="59"/>
      <c r="R89" s="59"/>
      <c r="S89" s="59"/>
      <c r="T89" s="82"/>
    </row>
    <row r="90" spans="1:26" ht="16.5" customHeight="1" thickBot="1">
      <c r="A90" s="56"/>
      <c r="B90" s="57"/>
      <c r="C90" s="57"/>
      <c r="D90" s="58"/>
      <c r="E90" s="59"/>
      <c r="F90" s="59"/>
      <c r="G90" s="59"/>
      <c r="H90" s="59"/>
      <c r="I90" s="60"/>
      <c r="J90" s="60"/>
      <c r="K90" s="60"/>
      <c r="L90" s="60"/>
      <c r="M90" s="59"/>
      <c r="N90" s="59"/>
      <c r="O90" s="59"/>
      <c r="P90" s="59"/>
      <c r="Q90" s="59"/>
      <c r="R90" s="59"/>
      <c r="S90" s="59"/>
      <c r="T90" s="82"/>
    </row>
    <row r="91" spans="1:26" ht="16.5" customHeight="1" thickBot="1">
      <c r="A91" s="56" t="s">
        <v>8</v>
      </c>
      <c r="B91" s="57"/>
      <c r="C91" s="57"/>
      <c r="D91" s="58"/>
      <c r="E91" s="59">
        <f>U93*V93*U82</f>
        <v>974.95228260869578</v>
      </c>
      <c r="F91" s="59"/>
      <c r="G91" s="59"/>
      <c r="H91" s="59"/>
      <c r="I91" s="50">
        <f>U93*V93*V82</f>
        <v>928.57728260869578</v>
      </c>
      <c r="J91" s="50"/>
      <c r="K91" s="50"/>
      <c r="L91" s="50"/>
      <c r="M91" s="59">
        <f>U93*V93*W82</f>
        <v>842.34666666666681</v>
      </c>
      <c r="N91" s="59"/>
      <c r="O91" s="59"/>
      <c r="P91" s="59"/>
      <c r="Q91" s="59">
        <f>U93*V93*X82</f>
        <v>1173.6850000000002</v>
      </c>
      <c r="R91" s="59"/>
      <c r="S91" s="59"/>
      <c r="T91" s="82"/>
    </row>
    <row r="92" spans="1:26" ht="16.5" customHeight="1" thickBot="1">
      <c r="A92" s="56"/>
      <c r="B92" s="57"/>
      <c r="C92" s="57"/>
      <c r="D92" s="58"/>
      <c r="E92" s="59"/>
      <c r="F92" s="59"/>
      <c r="G92" s="59"/>
      <c r="H92" s="59"/>
      <c r="I92" s="50"/>
      <c r="J92" s="50"/>
      <c r="K92" s="50"/>
      <c r="L92" s="50"/>
      <c r="M92" s="59"/>
      <c r="N92" s="59"/>
      <c r="O92" s="59"/>
      <c r="P92" s="59"/>
      <c r="Q92" s="59"/>
      <c r="R92" s="59"/>
      <c r="S92" s="59"/>
      <c r="T92" s="82"/>
    </row>
    <row r="93" spans="1:26" ht="16.5" customHeight="1" thickBot="1">
      <c r="A93" s="56"/>
      <c r="B93" s="57"/>
      <c r="C93" s="57"/>
      <c r="D93" s="58"/>
      <c r="E93" s="59"/>
      <c r="F93" s="59"/>
      <c r="G93" s="59"/>
      <c r="H93" s="59"/>
      <c r="I93" s="50"/>
      <c r="J93" s="50"/>
      <c r="K93" s="50"/>
      <c r="L93" s="50"/>
      <c r="M93" s="59"/>
      <c r="N93" s="59"/>
      <c r="O93" s="59"/>
      <c r="P93" s="59"/>
      <c r="Q93" s="59"/>
      <c r="R93" s="59"/>
      <c r="S93" s="59"/>
      <c r="T93" s="82"/>
      <c r="U93">
        <v>0.53</v>
      </c>
      <c r="V93">
        <v>2.5</v>
      </c>
    </row>
    <row r="94" spans="1:26" ht="16.5" customHeight="1" thickBot="1">
      <c r="A94" s="56"/>
      <c r="B94" s="57"/>
      <c r="C94" s="57"/>
      <c r="D94" s="58"/>
      <c r="E94" s="59"/>
      <c r="F94" s="59"/>
      <c r="G94" s="59"/>
      <c r="H94" s="59"/>
      <c r="I94" s="50"/>
      <c r="J94" s="50"/>
      <c r="K94" s="50"/>
      <c r="L94" s="50"/>
      <c r="M94" s="59"/>
      <c r="N94" s="59"/>
      <c r="O94" s="59"/>
      <c r="P94" s="59"/>
      <c r="Q94" s="59"/>
      <c r="R94" s="59"/>
      <c r="S94" s="59"/>
      <c r="T94" s="82"/>
    </row>
    <row r="95" spans="1:26" ht="16.5" customHeight="1" thickBot="1">
      <c r="A95" s="56"/>
      <c r="B95" s="57"/>
      <c r="C95" s="57"/>
      <c r="D95" s="58"/>
      <c r="E95" s="59"/>
      <c r="F95" s="59"/>
      <c r="G95" s="59"/>
      <c r="H95" s="59"/>
      <c r="I95" s="50"/>
      <c r="J95" s="50"/>
      <c r="K95" s="50"/>
      <c r="L95" s="50"/>
      <c r="M95" s="59"/>
      <c r="N95" s="59"/>
      <c r="O95" s="59"/>
      <c r="P95" s="59"/>
      <c r="Q95" s="59"/>
      <c r="R95" s="59"/>
      <c r="S95" s="59"/>
      <c r="T95" s="82"/>
    </row>
    <row r="96" spans="1:26" ht="16.5" customHeight="1" thickBot="1">
      <c r="A96" s="56"/>
      <c r="B96" s="57"/>
      <c r="C96" s="57"/>
      <c r="D96" s="58"/>
      <c r="E96" s="59"/>
      <c r="F96" s="59"/>
      <c r="G96" s="59"/>
      <c r="H96" s="59"/>
      <c r="I96" s="60"/>
      <c r="J96" s="60"/>
      <c r="K96" s="60"/>
      <c r="L96" s="60"/>
      <c r="M96" s="59"/>
      <c r="N96" s="59"/>
      <c r="O96" s="59"/>
      <c r="P96" s="59"/>
      <c r="Q96" s="59"/>
      <c r="R96" s="59"/>
      <c r="S96" s="59"/>
      <c r="T96" s="82"/>
    </row>
    <row r="97" spans="1:22" ht="16.5" customHeight="1" thickBot="1">
      <c r="A97" s="56" t="s">
        <v>9</v>
      </c>
      <c r="B97" s="57"/>
      <c r="C97" s="57"/>
      <c r="D97" s="58"/>
      <c r="E97" s="59">
        <f>U99*V99*U82</f>
        <v>607.04576086956524</v>
      </c>
      <c r="F97" s="59"/>
      <c r="G97" s="59"/>
      <c r="H97" s="59"/>
      <c r="I97" s="50">
        <f>U99*V99*V82</f>
        <v>578.17076086956524</v>
      </c>
      <c r="J97" s="50"/>
      <c r="K97" s="50"/>
      <c r="L97" s="50"/>
      <c r="M97" s="59">
        <f>U99*V99*W82</f>
        <v>524.48</v>
      </c>
      <c r="N97" s="59"/>
      <c r="O97" s="59"/>
      <c r="P97" s="59"/>
      <c r="Q97" s="59">
        <f>U99*V99*X82</f>
        <v>730.78500000000008</v>
      </c>
      <c r="R97" s="59"/>
      <c r="S97" s="59"/>
      <c r="T97" s="82"/>
    </row>
    <row r="98" spans="1:22" ht="16.5" customHeight="1" thickBot="1">
      <c r="A98" s="56"/>
      <c r="B98" s="57"/>
      <c r="C98" s="57"/>
      <c r="D98" s="58"/>
      <c r="E98" s="59"/>
      <c r="F98" s="59"/>
      <c r="G98" s="59"/>
      <c r="H98" s="59"/>
      <c r="I98" s="50"/>
      <c r="J98" s="50"/>
      <c r="K98" s="50"/>
      <c r="L98" s="50"/>
      <c r="M98" s="59"/>
      <c r="N98" s="59"/>
      <c r="O98" s="59"/>
      <c r="P98" s="59"/>
      <c r="Q98" s="59"/>
      <c r="R98" s="59"/>
      <c r="S98" s="59"/>
      <c r="T98" s="82"/>
    </row>
    <row r="99" spans="1:22" ht="16.5" customHeight="1" thickBot="1">
      <c r="A99" s="56"/>
      <c r="B99" s="57"/>
      <c r="C99" s="57"/>
      <c r="D99" s="58"/>
      <c r="E99" s="59"/>
      <c r="F99" s="59"/>
      <c r="G99" s="59"/>
      <c r="H99" s="59"/>
      <c r="I99" s="50"/>
      <c r="J99" s="50"/>
      <c r="K99" s="50"/>
      <c r="L99" s="50"/>
      <c r="M99" s="59"/>
      <c r="N99" s="59"/>
      <c r="O99" s="59"/>
      <c r="P99" s="59"/>
      <c r="Q99" s="59"/>
      <c r="R99" s="59"/>
      <c r="S99" s="59"/>
      <c r="T99" s="82"/>
      <c r="U99">
        <v>0.33</v>
      </c>
      <c r="V99">
        <v>2.5</v>
      </c>
    </row>
    <row r="100" spans="1:22" ht="16.5" customHeight="1" thickBot="1">
      <c r="A100" s="56"/>
      <c r="B100" s="57"/>
      <c r="C100" s="57"/>
      <c r="D100" s="58"/>
      <c r="E100" s="59"/>
      <c r="F100" s="59"/>
      <c r="G100" s="59"/>
      <c r="H100" s="59"/>
      <c r="I100" s="50"/>
      <c r="J100" s="50"/>
      <c r="K100" s="50"/>
      <c r="L100" s="50"/>
      <c r="M100" s="59"/>
      <c r="N100" s="59"/>
      <c r="O100" s="59"/>
      <c r="P100" s="59"/>
      <c r="Q100" s="59"/>
      <c r="R100" s="59"/>
      <c r="S100" s="59"/>
      <c r="T100" s="82"/>
    </row>
    <row r="101" spans="1:22" ht="16.5" customHeight="1" thickBot="1">
      <c r="A101" s="56"/>
      <c r="B101" s="57"/>
      <c r="C101" s="57"/>
      <c r="D101" s="58"/>
      <c r="E101" s="59"/>
      <c r="F101" s="59"/>
      <c r="G101" s="59"/>
      <c r="H101" s="59"/>
      <c r="I101" s="50"/>
      <c r="J101" s="50"/>
      <c r="K101" s="50"/>
      <c r="L101" s="50"/>
      <c r="M101" s="59"/>
      <c r="N101" s="59"/>
      <c r="O101" s="59"/>
      <c r="P101" s="59"/>
      <c r="Q101" s="59"/>
      <c r="R101" s="59"/>
      <c r="S101" s="59"/>
      <c r="T101" s="82"/>
    </row>
    <row r="102" spans="1:22" ht="16.5" customHeight="1" thickBot="1">
      <c r="A102" s="56"/>
      <c r="B102" s="57"/>
      <c r="C102" s="57"/>
      <c r="D102" s="58"/>
      <c r="E102" s="59"/>
      <c r="F102" s="59"/>
      <c r="G102" s="59"/>
      <c r="H102" s="59"/>
      <c r="I102" s="60"/>
      <c r="J102" s="60"/>
      <c r="K102" s="60"/>
      <c r="L102" s="60"/>
      <c r="M102" s="59"/>
      <c r="N102" s="59"/>
      <c r="O102" s="59"/>
      <c r="P102" s="59"/>
      <c r="Q102" s="59"/>
      <c r="R102" s="59"/>
      <c r="S102" s="59"/>
      <c r="T102" s="82"/>
    </row>
    <row r="103" spans="1:22" ht="16.5" customHeight="1" thickBot="1">
      <c r="A103" s="56" t="s">
        <v>10</v>
      </c>
      <c r="B103" s="57"/>
      <c r="C103" s="57"/>
      <c r="D103" s="58"/>
      <c r="E103" s="59">
        <f>U105*V105*U82</f>
        <v>459.883152173913</v>
      </c>
      <c r="F103" s="59"/>
      <c r="G103" s="59"/>
      <c r="H103" s="59"/>
      <c r="I103" s="50">
        <f>U105*V105*V82</f>
        <v>438.008152173913</v>
      </c>
      <c r="J103" s="50"/>
      <c r="K103" s="50"/>
      <c r="L103" s="50"/>
      <c r="M103" s="59">
        <f>U105*V105*W82</f>
        <v>397.33333333333337</v>
      </c>
      <c r="N103" s="59"/>
      <c r="O103" s="59"/>
      <c r="P103" s="59"/>
      <c r="Q103" s="59">
        <f>U105*V105*X82</f>
        <v>553.625</v>
      </c>
      <c r="R103" s="59"/>
      <c r="S103" s="59"/>
      <c r="T103" s="82"/>
    </row>
    <row r="104" spans="1:22" ht="16.5" customHeight="1" thickBot="1">
      <c r="A104" s="56"/>
      <c r="B104" s="57"/>
      <c r="C104" s="57"/>
      <c r="D104" s="58"/>
      <c r="E104" s="59"/>
      <c r="F104" s="59"/>
      <c r="G104" s="59"/>
      <c r="H104" s="59"/>
      <c r="I104" s="50"/>
      <c r="J104" s="50"/>
      <c r="K104" s="50"/>
      <c r="L104" s="50"/>
      <c r="M104" s="59"/>
      <c r="N104" s="59"/>
      <c r="O104" s="59"/>
      <c r="P104" s="59"/>
      <c r="Q104" s="59"/>
      <c r="R104" s="59"/>
      <c r="S104" s="59"/>
      <c r="T104" s="82"/>
    </row>
    <row r="105" spans="1:22" ht="16.5" customHeight="1" thickBot="1">
      <c r="A105" s="56"/>
      <c r="B105" s="57"/>
      <c r="C105" s="57"/>
      <c r="D105" s="58"/>
      <c r="E105" s="59"/>
      <c r="F105" s="59"/>
      <c r="G105" s="59"/>
      <c r="H105" s="59"/>
      <c r="I105" s="50"/>
      <c r="J105" s="50"/>
      <c r="K105" s="50"/>
      <c r="L105" s="50"/>
      <c r="M105" s="59"/>
      <c r="N105" s="59"/>
      <c r="O105" s="59"/>
      <c r="P105" s="59"/>
      <c r="Q105" s="59"/>
      <c r="R105" s="59"/>
      <c r="S105" s="59"/>
      <c r="T105" s="82"/>
      <c r="U105">
        <v>0.25</v>
      </c>
      <c r="V105">
        <v>2.5</v>
      </c>
    </row>
    <row r="106" spans="1:22" ht="16.5" customHeight="1" thickBot="1">
      <c r="A106" s="56"/>
      <c r="B106" s="57"/>
      <c r="C106" s="57"/>
      <c r="D106" s="58"/>
      <c r="E106" s="59"/>
      <c r="F106" s="59"/>
      <c r="G106" s="59"/>
      <c r="H106" s="59"/>
      <c r="I106" s="50"/>
      <c r="J106" s="50"/>
      <c r="K106" s="50"/>
      <c r="L106" s="50"/>
      <c r="M106" s="59"/>
      <c r="N106" s="59"/>
      <c r="O106" s="59"/>
      <c r="P106" s="59"/>
      <c r="Q106" s="59"/>
      <c r="R106" s="59"/>
      <c r="S106" s="59"/>
      <c r="T106" s="82"/>
    </row>
    <row r="107" spans="1:22" ht="16.5" customHeight="1" thickBot="1">
      <c r="A107" s="56"/>
      <c r="B107" s="57"/>
      <c r="C107" s="57"/>
      <c r="D107" s="58"/>
      <c r="E107" s="59"/>
      <c r="F107" s="59"/>
      <c r="G107" s="59"/>
      <c r="H107" s="59"/>
      <c r="I107" s="50"/>
      <c r="J107" s="50"/>
      <c r="K107" s="50"/>
      <c r="L107" s="50"/>
      <c r="M107" s="59"/>
      <c r="N107" s="59"/>
      <c r="O107" s="59"/>
      <c r="P107" s="59"/>
      <c r="Q107" s="59"/>
      <c r="R107" s="59"/>
      <c r="S107" s="59"/>
      <c r="T107" s="82"/>
    </row>
    <row r="108" spans="1:22" ht="16.5" customHeight="1" thickBot="1">
      <c r="A108" s="56"/>
      <c r="B108" s="57"/>
      <c r="C108" s="57"/>
      <c r="D108" s="58"/>
      <c r="E108" s="59"/>
      <c r="F108" s="59"/>
      <c r="G108" s="59"/>
      <c r="H108" s="59"/>
      <c r="I108" s="60"/>
      <c r="J108" s="60"/>
      <c r="K108" s="60"/>
      <c r="L108" s="60"/>
      <c r="M108" s="59"/>
      <c r="N108" s="59"/>
      <c r="O108" s="59"/>
      <c r="P108" s="59"/>
      <c r="Q108" s="59"/>
      <c r="R108" s="59"/>
      <c r="S108" s="59"/>
      <c r="T108" s="82"/>
    </row>
    <row r="109" spans="1:22" ht="16.5" customHeight="1" thickBot="1">
      <c r="A109" s="64" t="s">
        <v>11</v>
      </c>
      <c r="B109" s="65"/>
      <c r="C109" s="65"/>
      <c r="D109" s="66"/>
      <c r="E109" s="59">
        <f>U111*V111*U82</f>
        <v>432.29016304347817</v>
      </c>
      <c r="F109" s="59"/>
      <c r="G109" s="59"/>
      <c r="H109" s="59"/>
      <c r="I109" s="50">
        <f>U111*V111*V82</f>
        <v>411.72766304347817</v>
      </c>
      <c r="J109" s="50"/>
      <c r="K109" s="50"/>
      <c r="L109" s="50"/>
      <c r="M109" s="59">
        <f>U111*V111*W82</f>
        <v>373.49333333333328</v>
      </c>
      <c r="N109" s="59"/>
      <c r="O109" s="59"/>
      <c r="P109" s="59"/>
      <c r="Q109" s="59">
        <f>U111*V111*X82</f>
        <v>520.40749999999991</v>
      </c>
      <c r="R109" s="59"/>
      <c r="S109" s="59"/>
      <c r="T109" s="82"/>
    </row>
    <row r="110" spans="1:22" ht="16.5" customHeight="1" thickBot="1">
      <c r="A110" s="64"/>
      <c r="B110" s="65"/>
      <c r="C110" s="65"/>
      <c r="D110" s="66"/>
      <c r="E110" s="59"/>
      <c r="F110" s="59"/>
      <c r="G110" s="59"/>
      <c r="H110" s="59"/>
      <c r="I110" s="50"/>
      <c r="J110" s="50"/>
      <c r="K110" s="50"/>
      <c r="L110" s="50"/>
      <c r="M110" s="59"/>
      <c r="N110" s="59"/>
      <c r="O110" s="59"/>
      <c r="P110" s="59"/>
      <c r="Q110" s="59"/>
      <c r="R110" s="59"/>
      <c r="S110" s="59"/>
      <c r="T110" s="82"/>
    </row>
    <row r="111" spans="1:22" ht="16.5" customHeight="1" thickBot="1">
      <c r="A111" s="64"/>
      <c r="B111" s="65"/>
      <c r="C111" s="65"/>
      <c r="D111" s="66"/>
      <c r="E111" s="59"/>
      <c r="F111" s="59"/>
      <c r="G111" s="59"/>
      <c r="H111" s="59"/>
      <c r="I111" s="50"/>
      <c r="J111" s="50"/>
      <c r="K111" s="50"/>
      <c r="L111" s="50"/>
      <c r="M111" s="59"/>
      <c r="N111" s="59"/>
      <c r="O111" s="59"/>
      <c r="P111" s="59"/>
      <c r="Q111" s="59"/>
      <c r="R111" s="59"/>
      <c r="S111" s="59"/>
      <c r="T111" s="82"/>
      <c r="U111">
        <v>0.23499999999999999</v>
      </c>
      <c r="V111">
        <v>2.5</v>
      </c>
    </row>
    <row r="112" spans="1:22" ht="16.5" customHeight="1" thickBot="1">
      <c r="A112" s="64"/>
      <c r="B112" s="65"/>
      <c r="C112" s="65"/>
      <c r="D112" s="66"/>
      <c r="E112" s="59"/>
      <c r="F112" s="59"/>
      <c r="G112" s="59"/>
      <c r="H112" s="59"/>
      <c r="I112" s="50"/>
      <c r="J112" s="50"/>
      <c r="K112" s="50"/>
      <c r="L112" s="50"/>
      <c r="M112" s="59"/>
      <c r="N112" s="59"/>
      <c r="O112" s="59"/>
      <c r="P112" s="59"/>
      <c r="Q112" s="59"/>
      <c r="R112" s="59"/>
      <c r="S112" s="59"/>
      <c r="T112" s="82"/>
    </row>
    <row r="113" spans="1:22" ht="16.5" customHeight="1" thickBot="1">
      <c r="A113" s="64"/>
      <c r="B113" s="65"/>
      <c r="C113" s="65"/>
      <c r="D113" s="66"/>
      <c r="E113" s="59"/>
      <c r="F113" s="59"/>
      <c r="G113" s="59"/>
      <c r="H113" s="59"/>
      <c r="I113" s="50"/>
      <c r="J113" s="50"/>
      <c r="K113" s="50"/>
      <c r="L113" s="50"/>
      <c r="M113" s="59"/>
      <c r="N113" s="59"/>
      <c r="O113" s="59"/>
      <c r="P113" s="59"/>
      <c r="Q113" s="59"/>
      <c r="R113" s="59"/>
      <c r="S113" s="59"/>
      <c r="T113" s="82"/>
    </row>
    <row r="114" spans="1:22" ht="16.5" customHeight="1" thickBot="1">
      <c r="A114" s="64"/>
      <c r="B114" s="65"/>
      <c r="C114" s="65"/>
      <c r="D114" s="66"/>
      <c r="E114" s="59"/>
      <c r="F114" s="59"/>
      <c r="G114" s="59"/>
      <c r="H114" s="59"/>
      <c r="I114" s="60"/>
      <c r="J114" s="60"/>
      <c r="K114" s="60"/>
      <c r="L114" s="60"/>
      <c r="M114" s="59"/>
      <c r="N114" s="59"/>
      <c r="O114" s="59"/>
      <c r="P114" s="59"/>
      <c r="Q114" s="59"/>
      <c r="R114" s="59"/>
      <c r="S114" s="59"/>
      <c r="T114" s="82"/>
    </row>
    <row r="115" spans="1:22" ht="16.5" customHeight="1" thickBot="1">
      <c r="A115" s="64" t="s">
        <v>12</v>
      </c>
      <c r="B115" s="65"/>
      <c r="C115" s="65"/>
      <c r="D115" s="66"/>
      <c r="E115" s="59">
        <f>U117*V117*U82</f>
        <v>358.70885869565222</v>
      </c>
      <c r="F115" s="59"/>
      <c r="G115" s="59"/>
      <c r="H115" s="59"/>
      <c r="I115" s="50">
        <f>U117*V117*V82</f>
        <v>341.64635869565217</v>
      </c>
      <c r="J115" s="50"/>
      <c r="K115" s="50"/>
      <c r="L115" s="50"/>
      <c r="M115" s="59">
        <f>U117*V117*W82</f>
        <v>309.92</v>
      </c>
      <c r="N115" s="59"/>
      <c r="O115" s="59"/>
      <c r="P115" s="59"/>
      <c r="Q115" s="59">
        <f>U117*V117*X82</f>
        <v>431.8275000000001</v>
      </c>
      <c r="R115" s="59"/>
      <c r="S115" s="59"/>
      <c r="T115" s="82"/>
    </row>
    <row r="116" spans="1:22" ht="16.5" customHeight="1" thickBot="1">
      <c r="A116" s="64"/>
      <c r="B116" s="65"/>
      <c r="C116" s="65"/>
      <c r="D116" s="66"/>
      <c r="E116" s="59"/>
      <c r="F116" s="59"/>
      <c r="G116" s="59"/>
      <c r="H116" s="59"/>
      <c r="I116" s="50"/>
      <c r="J116" s="50"/>
      <c r="K116" s="50"/>
      <c r="L116" s="50"/>
      <c r="M116" s="59"/>
      <c r="N116" s="59"/>
      <c r="O116" s="59"/>
      <c r="P116" s="59"/>
      <c r="Q116" s="59"/>
      <c r="R116" s="59"/>
      <c r="S116" s="59"/>
      <c r="T116" s="82"/>
    </row>
    <row r="117" spans="1:22" ht="16.5" customHeight="1" thickBot="1">
      <c r="A117" s="64"/>
      <c r="B117" s="65"/>
      <c r="C117" s="65"/>
      <c r="D117" s="66"/>
      <c r="E117" s="59"/>
      <c r="F117" s="59"/>
      <c r="G117" s="59"/>
      <c r="H117" s="59"/>
      <c r="I117" s="50"/>
      <c r="J117" s="50"/>
      <c r="K117" s="50"/>
      <c r="L117" s="50"/>
      <c r="M117" s="59"/>
      <c r="N117" s="59"/>
      <c r="O117" s="59"/>
      <c r="P117" s="59"/>
      <c r="Q117" s="59"/>
      <c r="R117" s="59"/>
      <c r="S117" s="59"/>
      <c r="T117" s="82"/>
      <c r="U117">
        <v>0.19500000000000001</v>
      </c>
      <c r="V117">
        <v>2.5</v>
      </c>
    </row>
    <row r="118" spans="1:22" ht="16.5" customHeight="1" thickBot="1">
      <c r="A118" s="64"/>
      <c r="B118" s="65"/>
      <c r="C118" s="65"/>
      <c r="D118" s="66"/>
      <c r="E118" s="59"/>
      <c r="F118" s="59"/>
      <c r="G118" s="59"/>
      <c r="H118" s="59"/>
      <c r="I118" s="50"/>
      <c r="J118" s="50"/>
      <c r="K118" s="50"/>
      <c r="L118" s="50"/>
      <c r="M118" s="59"/>
      <c r="N118" s="59"/>
      <c r="O118" s="59"/>
      <c r="P118" s="59"/>
      <c r="Q118" s="59"/>
      <c r="R118" s="59"/>
      <c r="S118" s="59"/>
      <c r="T118" s="82"/>
    </row>
    <row r="119" spans="1:22" ht="16.5" customHeight="1" thickBot="1">
      <c r="A119" s="64"/>
      <c r="B119" s="65"/>
      <c r="C119" s="65"/>
      <c r="D119" s="66"/>
      <c r="E119" s="59"/>
      <c r="F119" s="59"/>
      <c r="G119" s="59"/>
      <c r="H119" s="59"/>
      <c r="I119" s="50"/>
      <c r="J119" s="50"/>
      <c r="K119" s="50"/>
      <c r="L119" s="50"/>
      <c r="M119" s="59"/>
      <c r="N119" s="59"/>
      <c r="O119" s="59"/>
      <c r="P119" s="59"/>
      <c r="Q119" s="59"/>
      <c r="R119" s="59"/>
      <c r="S119" s="59"/>
      <c r="T119" s="82"/>
    </row>
    <row r="120" spans="1:22" ht="16.5" customHeight="1" thickBot="1">
      <c r="A120" s="64"/>
      <c r="B120" s="65"/>
      <c r="C120" s="65"/>
      <c r="D120" s="66"/>
      <c r="E120" s="59"/>
      <c r="F120" s="59"/>
      <c r="G120" s="59"/>
      <c r="H120" s="59"/>
      <c r="I120" s="60"/>
      <c r="J120" s="60"/>
      <c r="K120" s="60"/>
      <c r="L120" s="60"/>
      <c r="M120" s="59"/>
      <c r="N120" s="59"/>
      <c r="O120" s="59"/>
      <c r="P120" s="59"/>
      <c r="Q120" s="59"/>
      <c r="R120" s="59"/>
      <c r="S120" s="59"/>
      <c r="T120" s="82"/>
    </row>
    <row r="121" spans="1:22" ht="16.5" customHeight="1" thickBot="1">
      <c r="A121" s="64" t="s">
        <v>13</v>
      </c>
      <c r="B121" s="65"/>
      <c r="C121" s="65"/>
      <c r="D121" s="66"/>
      <c r="E121" s="59">
        <f>U123*V123*U82</f>
        <v>377.10418478260863</v>
      </c>
      <c r="F121" s="59"/>
      <c r="G121" s="59"/>
      <c r="H121" s="59"/>
      <c r="I121" s="50">
        <f>U123*V123*V82</f>
        <v>359.16668478260868</v>
      </c>
      <c r="J121" s="50"/>
      <c r="K121" s="50"/>
      <c r="L121" s="50"/>
      <c r="M121" s="59">
        <f>U123*V123*W82</f>
        <v>325.81333333333333</v>
      </c>
      <c r="N121" s="59"/>
      <c r="O121" s="59"/>
      <c r="P121" s="59"/>
      <c r="Q121" s="59">
        <f>U123*V123*X82</f>
        <v>453.97249999999997</v>
      </c>
      <c r="R121" s="59"/>
      <c r="S121" s="59"/>
      <c r="T121" s="82"/>
    </row>
    <row r="122" spans="1:22" ht="16.5" customHeight="1" thickBot="1">
      <c r="A122" s="64"/>
      <c r="B122" s="65"/>
      <c r="C122" s="65"/>
      <c r="D122" s="66"/>
      <c r="E122" s="59"/>
      <c r="F122" s="59"/>
      <c r="G122" s="59"/>
      <c r="H122" s="59"/>
      <c r="I122" s="50"/>
      <c r="J122" s="50"/>
      <c r="K122" s="50"/>
      <c r="L122" s="50"/>
      <c r="M122" s="59"/>
      <c r="N122" s="59"/>
      <c r="O122" s="59"/>
      <c r="P122" s="59"/>
      <c r="Q122" s="59"/>
      <c r="R122" s="59"/>
      <c r="S122" s="59"/>
      <c r="T122" s="82"/>
    </row>
    <row r="123" spans="1:22" ht="16.5" customHeight="1" thickBot="1">
      <c r="A123" s="64"/>
      <c r="B123" s="65"/>
      <c r="C123" s="65"/>
      <c r="D123" s="66"/>
      <c r="E123" s="59"/>
      <c r="F123" s="59"/>
      <c r="G123" s="59"/>
      <c r="H123" s="59"/>
      <c r="I123" s="50"/>
      <c r="J123" s="50"/>
      <c r="K123" s="50"/>
      <c r="L123" s="50"/>
      <c r="M123" s="59"/>
      <c r="N123" s="59"/>
      <c r="O123" s="59"/>
      <c r="P123" s="59"/>
      <c r="Q123" s="59"/>
      <c r="R123" s="59"/>
      <c r="S123" s="59"/>
      <c r="T123" s="82"/>
      <c r="U123">
        <v>0.20499999999999999</v>
      </c>
      <c r="V123">
        <v>2.5</v>
      </c>
    </row>
    <row r="124" spans="1:22" ht="16.5" customHeight="1" thickBot="1">
      <c r="A124" s="64"/>
      <c r="B124" s="65"/>
      <c r="C124" s="65"/>
      <c r="D124" s="66"/>
      <c r="E124" s="59"/>
      <c r="F124" s="59"/>
      <c r="G124" s="59"/>
      <c r="H124" s="59"/>
      <c r="I124" s="50"/>
      <c r="J124" s="50"/>
      <c r="K124" s="50"/>
      <c r="L124" s="50"/>
      <c r="M124" s="59"/>
      <c r="N124" s="59"/>
      <c r="O124" s="59"/>
      <c r="P124" s="59"/>
      <c r="Q124" s="59"/>
      <c r="R124" s="59"/>
      <c r="S124" s="59"/>
      <c r="T124" s="82"/>
    </row>
    <row r="125" spans="1:22" ht="16.5" customHeight="1" thickBot="1">
      <c r="A125" s="64"/>
      <c r="B125" s="65"/>
      <c r="C125" s="65"/>
      <c r="D125" s="66"/>
      <c r="E125" s="59"/>
      <c r="F125" s="59"/>
      <c r="G125" s="59"/>
      <c r="H125" s="59"/>
      <c r="I125" s="50"/>
      <c r="J125" s="50"/>
      <c r="K125" s="50"/>
      <c r="L125" s="50"/>
      <c r="M125" s="59"/>
      <c r="N125" s="59"/>
      <c r="O125" s="59"/>
      <c r="P125" s="59"/>
      <c r="Q125" s="59"/>
      <c r="R125" s="59"/>
      <c r="S125" s="59"/>
      <c r="T125" s="82"/>
    </row>
    <row r="126" spans="1:22" ht="16.5" customHeight="1" thickBot="1">
      <c r="A126" s="64"/>
      <c r="B126" s="65"/>
      <c r="C126" s="65"/>
      <c r="D126" s="66"/>
      <c r="E126" s="59"/>
      <c r="F126" s="59"/>
      <c r="G126" s="59"/>
      <c r="H126" s="59"/>
      <c r="I126" s="60"/>
      <c r="J126" s="60"/>
      <c r="K126" s="60"/>
      <c r="L126" s="60"/>
      <c r="M126" s="59"/>
      <c r="N126" s="59"/>
      <c r="O126" s="59"/>
      <c r="P126" s="59"/>
      <c r="Q126" s="59"/>
      <c r="R126" s="59"/>
      <c r="S126" s="59"/>
      <c r="T126" s="82"/>
    </row>
  </sheetData>
  <sheetProtection password="C659" sheet="1" objects="1" scenarios="1" selectLockedCells="1" selectUnlockedCells="1"/>
  <customSheetViews>
    <customSheetView guid="{8174227E-8ECC-45E2-97A5-AFB7679DCCA3}" showPageBreaks="1" printArea="1" hiddenColumns="1" view="pageBreakPreview">
      <selection sqref="A1:P40"/>
      <pageMargins left="0.7" right="0.7" top="0.75" bottom="0.75" header="0.3" footer="0.3"/>
      <pageSetup paperSize="9" scale="58" orientation="portrait" r:id="rId1"/>
    </customSheetView>
  </customSheetViews>
  <mergeCells count="106">
    <mergeCell ref="Q84:T84"/>
    <mergeCell ref="Q85:T90"/>
    <mergeCell ref="Q91:T96"/>
    <mergeCell ref="Q97:T102"/>
    <mergeCell ref="Q103:T108"/>
    <mergeCell ref="Q109:T114"/>
    <mergeCell ref="Q115:T120"/>
    <mergeCell ref="Q121:T126"/>
    <mergeCell ref="U3:V3"/>
    <mergeCell ref="E81:H83"/>
    <mergeCell ref="I81:L83"/>
    <mergeCell ref="M81:P83"/>
    <mergeCell ref="A79:T80"/>
    <mergeCell ref="U81:V81"/>
    <mergeCell ref="E7:H9"/>
    <mergeCell ref="I7:L9"/>
    <mergeCell ref="M7:P9"/>
    <mergeCell ref="Q7:T9"/>
    <mergeCell ref="Q10:T10"/>
    <mergeCell ref="Q11:T16"/>
    <mergeCell ref="Q17:T22"/>
    <mergeCell ref="Q23:T28"/>
    <mergeCell ref="Q29:T34"/>
    <mergeCell ref="Q35:T40"/>
    <mergeCell ref="Q41:T46"/>
    <mergeCell ref="Q47:T52"/>
    <mergeCell ref="Q53:T58"/>
    <mergeCell ref="Q59:T64"/>
    <mergeCell ref="A81:D83"/>
    <mergeCell ref="A53:D58"/>
    <mergeCell ref="E53:H58"/>
    <mergeCell ref="Q81:T83"/>
    <mergeCell ref="I53:L58"/>
    <mergeCell ref="A115:D120"/>
    <mergeCell ref="E115:H120"/>
    <mergeCell ref="I115:L120"/>
    <mergeCell ref="M115:P120"/>
    <mergeCell ref="A121:D126"/>
    <mergeCell ref="E121:H126"/>
    <mergeCell ref="I121:L126"/>
    <mergeCell ref="M121:P126"/>
    <mergeCell ref="A103:D108"/>
    <mergeCell ref="E103:H108"/>
    <mergeCell ref="I103:L108"/>
    <mergeCell ref="M103:P108"/>
    <mergeCell ref="A109:D114"/>
    <mergeCell ref="E109:H114"/>
    <mergeCell ref="I109:L114"/>
    <mergeCell ref="M109:P114"/>
    <mergeCell ref="A91:D96"/>
    <mergeCell ref="E91:H96"/>
    <mergeCell ref="I91:L96"/>
    <mergeCell ref="M91:P96"/>
    <mergeCell ref="A97:D102"/>
    <mergeCell ref="E97:H102"/>
    <mergeCell ref="I97:L102"/>
    <mergeCell ref="M97:P102"/>
    <mergeCell ref="A84:D90"/>
    <mergeCell ref="E84:H84"/>
    <mergeCell ref="I84:L84"/>
    <mergeCell ref="M84:P84"/>
    <mergeCell ref="E85:H90"/>
    <mergeCell ref="I85:L90"/>
    <mergeCell ref="M85:P90"/>
    <mergeCell ref="M53:P58"/>
    <mergeCell ref="A59:D64"/>
    <mergeCell ref="E59:H64"/>
    <mergeCell ref="I59:L64"/>
    <mergeCell ref="M59:P64"/>
    <mergeCell ref="A41:D46"/>
    <mergeCell ref="E41:H46"/>
    <mergeCell ref="I41:L46"/>
    <mergeCell ref="M41:P46"/>
    <mergeCell ref="A47:D52"/>
    <mergeCell ref="E47:H52"/>
    <mergeCell ref="I47:L52"/>
    <mergeCell ref="M47:P52"/>
    <mergeCell ref="A35:D40"/>
    <mergeCell ref="E35:H40"/>
    <mergeCell ref="I35:L40"/>
    <mergeCell ref="M35:P40"/>
    <mergeCell ref="M11:P16"/>
    <mergeCell ref="A17:D22"/>
    <mergeCell ref="E17:H22"/>
    <mergeCell ref="I17:L22"/>
    <mergeCell ref="M17:P22"/>
    <mergeCell ref="A23:D28"/>
    <mergeCell ref="E23:H28"/>
    <mergeCell ref="I23:L28"/>
    <mergeCell ref="M23:P28"/>
    <mergeCell ref="A10:D16"/>
    <mergeCell ref="E10:H10"/>
    <mergeCell ref="I10:L10"/>
    <mergeCell ref="M10:P10"/>
    <mergeCell ref="E11:H16"/>
    <mergeCell ref="I11:L16"/>
    <mergeCell ref="A7:D9"/>
    <mergeCell ref="A1:K4"/>
    <mergeCell ref="A5:T6"/>
    <mergeCell ref="L1:T1"/>
    <mergeCell ref="L2:T2"/>
    <mergeCell ref="L3:T4"/>
    <mergeCell ref="A29:D34"/>
    <mergeCell ref="E29:H34"/>
    <mergeCell ref="I29:L34"/>
    <mergeCell ref="M29:P34"/>
  </mergeCells>
  <hyperlinks>
    <hyperlink ref="L3" r:id="rId2"/>
  </hyperlinks>
  <pageMargins left="0" right="0" top="0.39370078740157483" bottom="0" header="0" footer="0"/>
  <pageSetup paperSize="9" scale="57" orientation="portrait" r:id="rId3"/>
  <rowBreaks count="1" manualBreakCount="1">
    <brk id="78" max="19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Доборники</vt:lpstr>
      <vt:lpstr>Доборники!Область_печати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2026-03-04T20:59:43Z</cp:lastPrinted>
  <dcterms:created xsi:type="dcterms:W3CDTF">2017-12-25T02:15:00Z</dcterms:created>
  <dcterms:modified xsi:type="dcterms:W3CDTF">2026-03-04T21:00:35Z</dcterms:modified>
</cp:coreProperties>
</file>